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Задание1" sheetId="1" r:id="rId1"/>
    <sheet name="Задание2" sheetId="2" r:id="rId2"/>
    <sheet name="Лист1" sheetId="3" r:id="rId3"/>
    <sheet name="Лист4" sheetId="4" r:id="rId4"/>
  </sheets>
  <definedNames>
    <definedName name="solver_adj" localSheetId="3" hidden="1">'Лист4'!$A$2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'Лист4'!$C$2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<sst xmlns="http://schemas.openxmlformats.org/spreadsheetml/2006/main" count="49" uniqueCount="46">
  <si>
    <t>выручка=</t>
  </si>
  <si>
    <t>расходы=</t>
  </si>
  <si>
    <t>доход=</t>
  </si>
  <si>
    <t>страх взнос=</t>
  </si>
  <si>
    <t>страх взнос+ расходы</t>
  </si>
  <si>
    <t>все расходы=</t>
  </si>
  <si>
    <t>х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</si>
  <si>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</si>
  <si>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</si>
  <si>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</si>
  <si>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</si>
  <si>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</si>
  <si>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</si>
  <si>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</si>
  <si>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</si>
  <si>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</si>
  <si>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</si>
  <si>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</si>
  <si>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</si>
  <si>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</si>
  <si>
    <t>Калькуляция</t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</si>
  <si>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</si>
  <si>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</si>
  <si>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</si>
  <si>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</si>
  <si>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</si>
  <si>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</si>
  <si>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</si>
  <si>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</si>
  <si>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</si>
  <si>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</si>
  <si>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</si>
  <si>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</si>
  <si>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</si>
  <si>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</si>
  <si>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</si>
  <si>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</si>
  <si>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</si>
  <si>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</si>
  <si>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</si>
  <si>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</si>
  <si>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</si>
  <si>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</si>
  <si>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</si>
  <si>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Наименование продукции Ваза</t>
  </si>
  <si>
    <t>Калькуляционная единица Шткука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</si>
</sst>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9" fontId="0" fillId="0" borderId="0" xfId="0" applyNumberFormat="1" applyAlignment="1">
      <alignment/>
    </xf>
    <xf numFmtId="170" fontId="4" fillId="0" borderId="0" xfId="0" applyNumberFormat="1" applyFont="1" applyBorder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9" fontId="5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G28"/>
  <sheetViews>
    <sheetView showGridLines="0" workbookViewId="0" topLeftCell="A1">
      <selection activeCell="I12" sqref="I12"/>
    </sheetView>
  </sheetViews>
  <sheetFormatPr defaultColWidth="9.00390625" defaultRowHeight="12.75"/>
  <cols>
    <col min="2" max="2" width="16.625" style="0" customWidth="1"/>
    <col min="3" max="3" width="15.25390625" style="0" customWidth="1"/>
    <col min="4" max="4" width="22.00390625" style="0" customWidth="1"/>
    <col min="5" max="5" width="13.25390625" style="0" customWidth="1"/>
    <col min="6" max="6" width="21.25390625" style="0" customWidth="1"/>
    <col min="7" max="7" width="18.125" style="0" customWidth="1"/>
  </cols>
  <sheetData>
    <row r="2" ht="12.75">
      <c r="F2" s="20" t="s">
        <v>20</v>
      </c>
    </row>
    <row r="3" ht="12.75">
      <c r="F3" s="20" t="s">
        <v>44</v>
      </c>
    </row>
    <row r="4" ht="12.75">
      <c r="F4" s="20" t="s">
        <v>45</v>
      </c>
    </row>
    <row r="6" ht="13.5" thickBot="1"/>
    <row r="7" spans="5:7" ht="13.5" thickBot="1">
      <c r="E7" s="17" t="s">
        <v>21</v>
      </c>
      <c r="F7" s="18" t="s">
        <v>22</v>
      </c>
      <c r="G7" s="18" t="s">
        <v>23</v>
      </c>
    </row>
    <row r="8" spans="5:7" ht="13.5" thickBot="1">
      <c r="E8" s="19">
        <v>1</v>
      </c>
      <c r="F8" s="13" t="s">
        <v>24</v>
      </c>
      <c r="G8" s="14">
        <v>350000</v>
      </c>
    </row>
    <row r="9" spans="5:7" ht="23.25" thickBot="1">
      <c r="E9" s="19">
        <v>2</v>
      </c>
      <c r="F9" s="13" t="s">
        <v>25</v>
      </c>
      <c r="G9" s="14">
        <v>24000</v>
      </c>
    </row>
    <row r="10" spans="5:7" ht="34.5" thickBot="1">
      <c r="E10" s="19">
        <v>3</v>
      </c>
      <c r="F10" s="13" t="s">
        <v>26</v>
      </c>
      <c r="G10" s="14">
        <f>G9*0.1</f>
        <v>2400</v>
      </c>
    </row>
    <row r="11" spans="5:7" ht="34.5" thickBot="1">
      <c r="E11" s="19">
        <v>4</v>
      </c>
      <c r="F11" s="13" t="s">
        <v>27</v>
      </c>
      <c r="G11" s="14">
        <f>0.01*(G9+G10)</f>
        <v>264</v>
      </c>
    </row>
    <row r="12" spans="5:7" ht="45.75" thickBot="1">
      <c r="E12" s="19">
        <v>5</v>
      </c>
      <c r="F12" s="13" t="s">
        <v>28</v>
      </c>
      <c r="G12" s="14">
        <f>0.35*(G9+G10)</f>
        <v>9240</v>
      </c>
    </row>
    <row r="13" spans="5:7" ht="23.25" thickBot="1">
      <c r="E13" s="19">
        <v>6</v>
      </c>
      <c r="F13" s="13" t="s">
        <v>29</v>
      </c>
      <c r="G13" s="14">
        <f>0.08*(G9+G10)</f>
        <v>2112</v>
      </c>
    </row>
    <row r="14" spans="5:7" ht="45.75" thickBot="1">
      <c r="E14" s="19">
        <v>7</v>
      </c>
      <c r="F14" s="13" t="s">
        <v>30</v>
      </c>
      <c r="G14" s="14">
        <f>0.05*(G9+G10)</f>
        <v>1320</v>
      </c>
    </row>
    <row r="15" spans="5:7" ht="34.5" thickBot="1">
      <c r="E15" s="19">
        <v>8</v>
      </c>
      <c r="F15" s="13" t="s">
        <v>31</v>
      </c>
      <c r="G15" s="14">
        <f>0.01*G20</f>
        <v>5931.9474216380195</v>
      </c>
    </row>
    <row r="16" spans="5:7" ht="23.25" thickBot="1">
      <c r="E16" s="19">
        <v>9</v>
      </c>
      <c r="F16" s="13" t="s">
        <v>32</v>
      </c>
      <c r="G16" s="14">
        <f>6*G9</f>
        <v>144000</v>
      </c>
    </row>
    <row r="17" spans="5:7" ht="45.75" thickBot="1">
      <c r="E17" s="19">
        <v>10</v>
      </c>
      <c r="F17" s="13" t="s">
        <v>33</v>
      </c>
      <c r="G17" s="14">
        <f>SUM(G8:G16)</f>
        <v>539267.9474216381</v>
      </c>
    </row>
    <row r="18" spans="5:7" ht="13.5" thickBot="1">
      <c r="E18" s="19">
        <v>11</v>
      </c>
      <c r="F18" s="13" t="s">
        <v>34</v>
      </c>
      <c r="G18" s="21">
        <v>0.1</v>
      </c>
    </row>
    <row r="19" spans="5:7" ht="13.5" thickBot="1">
      <c r="E19" s="19">
        <v>12</v>
      </c>
      <c r="F19" s="13" t="s">
        <v>35</v>
      </c>
      <c r="G19" s="14">
        <f>G17*G18</f>
        <v>53926.79474216381</v>
      </c>
    </row>
    <row r="20" spans="5:7" ht="23.25" thickBot="1">
      <c r="E20" s="19">
        <v>13</v>
      </c>
      <c r="F20" s="13" t="s">
        <v>36</v>
      </c>
      <c r="G20" s="14">
        <f>G17+G19</f>
        <v>593194.7421638019</v>
      </c>
    </row>
    <row r="21" spans="5:7" ht="45.75" thickBot="1">
      <c r="E21" s="19">
        <v>14</v>
      </c>
      <c r="F21" s="13" t="s">
        <v>37</v>
      </c>
      <c r="G21" s="14">
        <f>G8+G13+G13+G15+0.26*G16</f>
        <v>397595.947421638</v>
      </c>
    </row>
    <row r="22" spans="5:7" ht="34.5" thickBot="1">
      <c r="E22" s="19">
        <v>15</v>
      </c>
      <c r="F22" s="13" t="s">
        <v>38</v>
      </c>
      <c r="G22" s="14">
        <f>G20-G21</f>
        <v>195598.7947421639</v>
      </c>
    </row>
    <row r="23" spans="5:7" ht="45.75" thickBot="1">
      <c r="E23" s="19">
        <v>16</v>
      </c>
      <c r="F23" s="13" t="s">
        <v>39</v>
      </c>
      <c r="G23" s="14">
        <f>0.2*G22</f>
        <v>39119.758948432784</v>
      </c>
    </row>
    <row r="24" spans="5:7" ht="34.5" thickBot="1">
      <c r="E24" s="19">
        <v>17</v>
      </c>
      <c r="F24" s="13" t="s">
        <v>40</v>
      </c>
      <c r="G24" s="14">
        <f>G20+G23</f>
        <v>632314.5011122347</v>
      </c>
    </row>
    <row r="25" spans="5:7" ht="34.5" thickBot="1">
      <c r="E25" s="19">
        <v>18</v>
      </c>
      <c r="F25" s="13" t="s">
        <v>41</v>
      </c>
      <c r="G25" s="14">
        <f>0.005*G26</f>
        <v>3177.4598045840935</v>
      </c>
    </row>
    <row r="26" spans="5:7" ht="23.25" thickBot="1">
      <c r="E26" s="19">
        <v>19</v>
      </c>
      <c r="F26" s="13" t="s">
        <v>42</v>
      </c>
      <c r="G26" s="14">
        <f>G24+G25</f>
        <v>635491.9609168187</v>
      </c>
    </row>
    <row r="27" spans="5:7" ht="13.5" thickBot="1">
      <c r="E27" s="19"/>
      <c r="F27" s="13"/>
      <c r="G27" s="14"/>
    </row>
    <row r="28" spans="5:7" ht="22.5">
      <c r="E28" s="16"/>
      <c r="F28" s="16" t="s">
        <v>43</v>
      </c>
      <c r="G28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8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4.875" style="0" customWidth="1"/>
    <col min="2" max="2" width="12.125" style="0" customWidth="1"/>
    <col min="3" max="3" width="16.75390625" style="0" customWidth="1"/>
    <col min="4" max="4" width="11.375" style="0" bestFit="1" customWidth="1"/>
  </cols>
  <sheetData>
    <row r="4" spans="1:4" ht="12.75" customHeight="1">
      <c r="A4" s="12" t="s">
        <v>7</v>
      </c>
      <c r="B4" s="12"/>
      <c r="C4" s="12"/>
      <c r="D4" s="12"/>
    </row>
    <row r="5" spans="1:4" ht="12.75">
      <c r="A5" s="12" t="s">
        <v>8</v>
      </c>
      <c r="B5" s="12"/>
      <c r="C5" s="12"/>
      <c r="D5" s="12"/>
    </row>
    <row r="6" spans="1:4" ht="25.5" customHeight="1">
      <c r="A6" s="12" t="s">
        <v>9</v>
      </c>
      <c r="B6" s="12"/>
      <c r="C6" s="12" t="s">
        <v>10</v>
      </c>
      <c r="D6" s="12"/>
    </row>
    <row r="7" spans="1:4" ht="12.75">
      <c r="A7" s="3" t="s">
        <v>11</v>
      </c>
      <c r="B7" s="22">
        <v>0.707996</v>
      </c>
      <c r="C7" s="5" t="s">
        <v>12</v>
      </c>
      <c r="D7" s="5" t="s">
        <v>13</v>
      </c>
    </row>
    <row r="8" spans="1:4" ht="12.75">
      <c r="A8" s="3" t="s">
        <v>14</v>
      </c>
      <c r="B8" s="22">
        <v>0.7080044</v>
      </c>
      <c r="C8" s="9">
        <f>B7</f>
        <v>0.707996</v>
      </c>
      <c r="D8" s="8">
        <f>COS(C8+0.5)-C8^3</f>
        <v>4.768699927160114E-06</v>
      </c>
    </row>
    <row r="9" spans="1:4" ht="12.75">
      <c r="A9" s="3" t="s">
        <v>15</v>
      </c>
      <c r="B9" s="10">
        <v>10</v>
      </c>
      <c r="C9" s="9">
        <f>C8+$B$10</f>
        <v>0.70799684</v>
      </c>
      <c r="D9" s="8">
        <f aca="true" t="shared" si="0" ref="D9:D18">COS(C9+0.5)-C9^3</f>
        <v>2.7202056918640416E-06</v>
      </c>
    </row>
    <row r="10" spans="1:4" ht="12.75">
      <c r="A10" s="3" t="s">
        <v>16</v>
      </c>
      <c r="B10" s="10">
        <f>(B8-B7)/B9</f>
        <v>8.400000000019503E-07</v>
      </c>
      <c r="C10" s="9">
        <f aca="true" t="shared" si="1" ref="C10:C18">C9+$B$10</f>
        <v>0.70799768</v>
      </c>
      <c r="D10" s="8">
        <f t="shared" si="0"/>
        <v>6.717082083884662E-07</v>
      </c>
    </row>
    <row r="11" spans="1:4" ht="12.75">
      <c r="A11" s="3" t="s">
        <v>17</v>
      </c>
      <c r="B11" s="6">
        <v>0.0001</v>
      </c>
      <c r="C11" s="9">
        <f t="shared" si="1"/>
        <v>0.70799852</v>
      </c>
      <c r="D11" s="8">
        <f t="shared" si="0"/>
        <v>-1.376792522433945E-06</v>
      </c>
    </row>
    <row r="12" spans="1:4" ht="12.75">
      <c r="A12" s="4"/>
      <c r="B12" s="4"/>
      <c r="C12" s="9">
        <f t="shared" si="1"/>
        <v>0.70799936</v>
      </c>
      <c r="D12" s="8">
        <f t="shared" si="0"/>
        <v>-3.4252965015468817E-06</v>
      </c>
    </row>
    <row r="13" spans="1:4" ht="12.75">
      <c r="A13" s="4"/>
      <c r="B13" s="4"/>
      <c r="C13" s="9">
        <f t="shared" si="1"/>
        <v>0.7080002</v>
      </c>
      <c r="D13" s="8">
        <f t="shared" si="0"/>
        <v>-5.473803728006654E-06</v>
      </c>
    </row>
    <row r="14" spans="1:4" ht="24" customHeight="1">
      <c r="A14" s="11" t="s">
        <v>18</v>
      </c>
      <c r="B14" s="11"/>
      <c r="C14" s="9">
        <f t="shared" si="1"/>
        <v>0.70800104</v>
      </c>
      <c r="D14" s="8">
        <f t="shared" si="0"/>
        <v>-7.522314202701441E-06</v>
      </c>
    </row>
    <row r="15" spans="1:4" ht="12.75">
      <c r="A15" s="3" t="s">
        <v>12</v>
      </c>
      <c r="B15" s="4">
        <f>(B8-B7)/2</f>
        <v>4.2000000000097515E-06</v>
      </c>
      <c r="C15" s="9">
        <f t="shared" si="1"/>
        <v>0.70800188</v>
      </c>
      <c r="D15" s="8">
        <f t="shared" si="0"/>
        <v>-9.570827924687553E-06</v>
      </c>
    </row>
    <row r="16" spans="1:4" ht="46.5" customHeight="1">
      <c r="A16" s="11" t="s">
        <v>19</v>
      </c>
      <c r="B16" s="11"/>
      <c r="C16" s="9">
        <f t="shared" si="1"/>
        <v>0.70800272</v>
      </c>
      <c r="D16" s="8">
        <f t="shared" si="0"/>
        <v>-1.1619344895019701E-05</v>
      </c>
    </row>
    <row r="17" spans="1:4" ht="12.75">
      <c r="A17" s="11"/>
      <c r="B17" s="11"/>
      <c r="C17" s="9">
        <f t="shared" si="1"/>
        <v>0.70800356</v>
      </c>
      <c r="D17" s="8">
        <f t="shared" si="0"/>
        <v>-1.3667865112698685E-05</v>
      </c>
    </row>
    <row r="18" spans="1:4" ht="12.75">
      <c r="A18" s="7" t="s">
        <v>13</v>
      </c>
      <c r="B18" s="6">
        <v>-5.4738E-06</v>
      </c>
      <c r="C18" s="9">
        <f t="shared" si="1"/>
        <v>0.7080044</v>
      </c>
      <c r="D18" s="8">
        <f t="shared" si="0"/>
        <v>-1.5716388578557172E-05</v>
      </c>
    </row>
  </sheetData>
  <mergeCells count="6">
    <mergeCell ref="A14:B14"/>
    <mergeCell ref="A16:B17"/>
    <mergeCell ref="A4:D4"/>
    <mergeCell ref="A5:D5"/>
    <mergeCell ref="A6:B6"/>
    <mergeCell ref="C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10"/>
  <sheetViews>
    <sheetView workbookViewId="0" topLeftCell="A1">
      <selection activeCell="D25" sqref="D25"/>
    </sheetView>
  </sheetViews>
  <sheetFormatPr defaultColWidth="9.00390625" defaultRowHeight="12.75"/>
  <cols>
    <col min="3" max="3" width="13.625" style="0" customWidth="1"/>
    <col min="4" max="4" width="20.375" style="0" customWidth="1"/>
  </cols>
  <sheetData>
    <row r="2" spans="3:4" ht="12.75">
      <c r="C2" t="s">
        <v>0</v>
      </c>
      <c r="D2">
        <v>300000</v>
      </c>
    </row>
    <row r="3" spans="3:4" ht="12.75">
      <c r="C3" t="s">
        <v>1</v>
      </c>
      <c r="D3">
        <v>100000</v>
      </c>
    </row>
    <row r="4" spans="3:4" ht="12.75">
      <c r="C4" t="s">
        <v>2</v>
      </c>
      <c r="D4">
        <f>D2-D10</f>
        <v>173913.04347826086</v>
      </c>
    </row>
    <row r="5" spans="3:4" ht="12.75">
      <c r="C5" t="s">
        <v>3</v>
      </c>
      <c r="D5">
        <f>0.15*D4</f>
        <v>26086.95652173913</v>
      </c>
    </row>
    <row r="8" spans="3:4" ht="12.75">
      <c r="C8" t="s">
        <v>1</v>
      </c>
      <c r="D8" t="s">
        <v>4</v>
      </c>
    </row>
    <row r="10" spans="3:4" ht="12.75">
      <c r="C10" t="s">
        <v>5</v>
      </c>
      <c r="D10">
        <f>D3+D5</f>
        <v>126086.95652173914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2" sqref="C2"/>
    </sheetView>
  </sheetViews>
  <sheetFormatPr defaultColWidth="9.00390625" defaultRowHeight="12.75"/>
  <sheetData>
    <row r="1" ht="12.75">
      <c r="A1" t="s">
        <v>6</v>
      </c>
    </row>
    <row r="2" spans="1:3" ht="12.75">
      <c r="A2" s="1">
        <v>-100</v>
      </c>
      <c r="C2" s="2">
        <f>A2^2+7*A2-10</f>
        <v>9290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TEST</cp:lastModifiedBy>
  <dcterms:created xsi:type="dcterms:W3CDTF">2008-03-04T06:16:28Z</dcterms:created>
  <dcterms:modified xsi:type="dcterms:W3CDTF">2008-03-24T12:08:02Z</dcterms:modified>
  <cp:category/>
  <cp:version/>
  <cp:contentType/>
  <cp:contentStatus/>
</cp:coreProperties>
</file>